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jdo\Documents\"/>
    </mc:Choice>
  </mc:AlternateContent>
  <xr:revisionPtr revIDLastSave="0" documentId="13_ncr:1_{BBCF5E7E-EA98-48BE-A029-059C737D0570}" xr6:coauthVersionLast="47" xr6:coauthVersionMax="47" xr10:uidLastSave="{00000000-0000-0000-0000-000000000000}"/>
  <bookViews>
    <workbookView xWindow="-120" yWindow="-120" windowWidth="29040" windowHeight="15840" xr2:uid="{00000000-000D-0000-FFFF-FFFF00000000}"/>
  </bookViews>
  <sheets>
    <sheet name="Profit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C50" i="1"/>
  <c r="C51" i="1" s="1"/>
  <c r="C16" i="1"/>
  <c r="C17" i="1" s="1"/>
  <c r="D16" i="1"/>
  <c r="D17" i="1" s="1"/>
  <c r="E16" i="1"/>
  <c r="E17" i="1" s="1"/>
  <c r="F16" i="1"/>
  <c r="F17" i="1" s="1"/>
  <c r="G16" i="1"/>
  <c r="G17" i="1" s="1"/>
  <c r="D18" i="1"/>
  <c r="E18" i="1"/>
  <c r="F18" i="1"/>
  <c r="G18" i="1"/>
  <c r="G50" i="1"/>
  <c r="G51" i="1" s="1"/>
  <c r="G47" i="1"/>
  <c r="G46" i="1"/>
  <c r="G45" i="1"/>
  <c r="F50" i="1"/>
  <c r="F51" i="1" s="1"/>
  <c r="F47" i="1"/>
  <c r="F46" i="1"/>
  <c r="F45" i="1"/>
  <c r="E50" i="1"/>
  <c r="E51" i="1" s="1"/>
  <c r="E47" i="1"/>
  <c r="E46" i="1"/>
  <c r="E45" i="1"/>
  <c r="D50" i="1"/>
  <c r="D51" i="1" s="1"/>
  <c r="D47" i="1"/>
  <c r="D46" i="1"/>
  <c r="D45" i="1"/>
  <c r="C46" i="1"/>
  <c r="C47" i="1"/>
  <c r="C45" i="1"/>
  <c r="C18" i="1"/>
  <c r="F21" i="1" l="1"/>
  <c r="F19" i="1" s="1"/>
  <c r="D21" i="1"/>
  <c r="D19" i="1" s="1"/>
  <c r="E48" i="1"/>
  <c r="E52" i="1" s="1"/>
  <c r="E55" i="1" s="1"/>
  <c r="E56" i="1" s="1"/>
  <c r="F48" i="1"/>
  <c r="F52" i="1" s="1"/>
  <c r="F55" i="1" s="1"/>
  <c r="G48" i="1"/>
  <c r="G52" i="1" s="1"/>
  <c r="G55" i="1" s="1"/>
  <c r="G56" i="1" s="1"/>
  <c r="D48" i="1"/>
  <c r="D52" i="1" s="1"/>
  <c r="D55" i="1" s="1"/>
  <c r="E21" i="1"/>
  <c r="G21" i="1"/>
  <c r="F22" i="1"/>
  <c r="C48" i="1"/>
  <c r="C52" i="1" s="1"/>
  <c r="C55" i="1" s="1"/>
  <c r="C53" i="1" s="1"/>
  <c r="C21" i="1"/>
  <c r="C22" i="1" s="1"/>
  <c r="D22" i="1" l="1"/>
  <c r="G22" i="1"/>
  <c r="G19" i="1"/>
  <c r="E22" i="1"/>
  <c r="E19" i="1"/>
  <c r="F56" i="1"/>
  <c r="F53" i="1"/>
  <c r="G53" i="1"/>
  <c r="E53" i="1"/>
  <c r="D56" i="1"/>
  <c r="D53" i="1"/>
  <c r="C56" i="1"/>
  <c r="C19" i="1"/>
  <c r="C23" i="1" l="1"/>
</calcChain>
</file>

<file path=xl/sharedStrings.xml><?xml version="1.0" encoding="utf-8"?>
<sst xmlns="http://schemas.openxmlformats.org/spreadsheetml/2006/main" count="107" uniqueCount="70">
  <si>
    <t>Category</t>
  </si>
  <si>
    <t>Details</t>
  </si>
  <si>
    <t>Registration Cost (Annual)</t>
  </si>
  <si>
    <t>Insurance Cost (Annual)</t>
  </si>
  <si>
    <t>Taxi Equipment Installation (One-time)</t>
  </si>
  <si>
    <t>Point-to-Point Licence Application (Annual)</t>
  </si>
  <si>
    <t>Taxi Inspection Cost (Annual)</t>
  </si>
  <si>
    <t>Number of Drivers</t>
  </si>
  <si>
    <t>Weekly Rent per Driver</t>
  </si>
  <si>
    <t>Total Weekly Revenue</t>
  </si>
  <si>
    <t>Total Monthly Revenue</t>
  </si>
  <si>
    <t>Total Monthly Costs</t>
  </si>
  <si>
    <t>Total Profit (Monthly)</t>
  </si>
  <si>
    <t>Payoff Period (Months)</t>
  </si>
  <si>
    <t>Enter the total cost of the car</t>
  </si>
  <si>
    <t>Enter the one-time cost of taxi equipment installation</t>
  </si>
  <si>
    <t>Enter the monthly network fees paid to Legion Cabs</t>
  </si>
  <si>
    <t>Enter the total number of drivers renting the taxi</t>
  </si>
  <si>
    <t>Enter the weekly rent paid by each driver</t>
  </si>
  <si>
    <t>Taxi Operator Profit Calculator</t>
  </si>
  <si>
    <t>Legion Cabs Network Fees (Monthly)</t>
  </si>
  <si>
    <t xml:space="preserve">Enter the annual registration cost </t>
  </si>
  <si>
    <t>Enter the annual insurance cost</t>
  </si>
  <si>
    <t>Enter the annual point-to-point license cost</t>
  </si>
  <si>
    <t>Enter the annual taxi inspection cost</t>
  </si>
  <si>
    <t>Initial Car Cost (One Time)</t>
  </si>
  <si>
    <t>Annual Profit</t>
  </si>
  <si>
    <t>Taxi Maintenance/Repairs Cost (Annual)</t>
  </si>
  <si>
    <t>Enter the annual taxi maintenance cost</t>
  </si>
  <si>
    <t>Down Payment</t>
  </si>
  <si>
    <t>Annual Interest Rate</t>
  </si>
  <si>
    <t>Enter the interest rate of the car loan</t>
  </si>
  <si>
    <t>Enter the length of the loan term</t>
  </si>
  <si>
    <t>Loan Amount</t>
  </si>
  <si>
    <t>Monthly Payment</t>
  </si>
  <si>
    <t>Loan Term (Months)</t>
  </si>
  <si>
    <t>Loan Term (Years)</t>
  </si>
  <si>
    <t>Annual Interest Rate (Percentage)</t>
  </si>
  <si>
    <t>Car 1</t>
  </si>
  <si>
    <t>Car 2</t>
  </si>
  <si>
    <t>Car 3</t>
  </si>
  <si>
    <t>Car 4</t>
  </si>
  <si>
    <t>Car 5</t>
  </si>
  <si>
    <t>Financed Car 1</t>
  </si>
  <si>
    <t>Financed Car 2</t>
  </si>
  <si>
    <t>Financed Car 3</t>
  </si>
  <si>
    <t>Financed Car 4</t>
  </si>
  <si>
    <t>Financed Car 5</t>
  </si>
  <si>
    <t>Annual Profit (Total)</t>
  </si>
  <si>
    <t xml:space="preserve">Annual Profit  (Total) </t>
  </si>
  <si>
    <t>The total weekly revenue (Do not input into this field)</t>
  </si>
  <si>
    <t>The total monthly revenue (Do not input into this field)</t>
  </si>
  <si>
    <t>The total Monthly costs (Do not input into this field)</t>
  </si>
  <si>
    <t>The time to payoff car in months (Do not input into this field)</t>
  </si>
  <si>
    <t>The total monthly profit (Do not input into this field)</t>
  </si>
  <si>
    <t>The annual Profit (Do not input into this field)</t>
  </si>
  <si>
    <t>The annual profit for all cars (Do not input into this field)</t>
  </si>
  <si>
    <t>The amount of the loan taken out (Do not input into this field)</t>
  </si>
  <si>
    <t>The interest rate expressed in a percentage (Do not input into this field)</t>
  </si>
  <si>
    <t>The monthly payment of the loan amount (Do not input into this field)</t>
  </si>
  <si>
    <t>The length of the loan expressed in months (Do not input into this field)</t>
  </si>
  <si>
    <t>Enter the down payment for the car</t>
  </si>
  <si>
    <t>Enter an estimated percentage of drivers renting vehicle</t>
  </si>
  <si>
    <t>Driver utilization rate (Percentage)</t>
  </si>
  <si>
    <t>Input (Can Change)</t>
  </si>
  <si>
    <t>Calculation (Do Not Change)</t>
  </si>
  <si>
    <t>Taxi Operator Profit Calculator For Financed vehicles</t>
  </si>
  <si>
    <t xml:space="preserve">Calculator Key </t>
  </si>
  <si>
    <t>Total</t>
  </si>
  <si>
    <t xml:space="preserve">The information provided is for general informational purposes only and should not be construed as financial advice. We do not assume any responsibility or liability for any financial decisions made based on the content provided. All transactions, agreements, or financial engagements are the sole responsibility of the parties involved.
We do not guarantee the accuracy, completeness, or reliability of any financial data or projections provided. By engaging with our services, you acknowledge and agree that we are not financially liable for any losses, damages, or consequences that may arise from financial decisions or actions taken.
It is recommended that you consult with a licensed financial advisor before making any financial decisions.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</si>
</sst>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6" fillId="2" borderId="4" applyNumberFormat="0" applyAlignment="0" applyProtection="0"/>
    <xf numFmtId="0" fontId="7" fillId="3" borderId="4" applyNumberFormat="0" applyAlignment="0" applyProtection="0"/>
    <xf numFmtId="0" fontId="8" fillId="0" borderId="0" applyNumberFormat="0" applyFill="0" applyBorder="0" applyAlignment="0" applyProtection="0"/>
    <xf numFmtId="0" fontId="1" fillId="0" borderId="5" applyNumberFormat="0" applyFill="0" applyAlignment="0" applyProtection="0"/>
  </cellStyleXfs>
  <cellXfs count="14">
    <xf numFmtId="0" fontId="0" fillId="0" borderId="0" xfId="0"/>
    <xf numFmtId="0" fontId="7" fillId="3" borderId="4" xfId="6"/>
    <xf numFmtId="0" fontId="4" fillId="3" borderId="2" xfId="3" applyFill="1" applyAlignment="1">
      <alignment horizontal="center" vertical="top"/>
    </xf>
    <xf numFmtId="0" fontId="3" fillId="3" borderId="1" xfId="2" applyFill="1"/>
    <xf numFmtId="0" fontId="8" fillId="0" borderId="0" xfId="7"/>
    <xf numFmtId="0" fontId="5" fillId="0" borderId="3" xfId="4"/>
    <xf numFmtId="0" fontId="1" fillId="0" borderId="5" xfId="8"/>
    <xf numFmtId="0" fontId="6" fillId="2" borderId="4" xfId="5"/>
    <xf numFmtId="0" fontId="8" fillId="0" borderId="0" xfId="7" applyFill="1" applyBorder="1"/>
    <xf numFmtId="0" fontId="3" fillId="0" borderId="1" xfId="2"/>
    <xf numFmtId="0" fontId="2" fillId="0" borderId="0" xfId="1" applyFill="1" applyBorder="1"/>
    <xf numFmtId="0" fontId="6" fillId="2" borderId="4" xfId="5" applyProtection="1">
      <protection hidden="1"/>
    </xf>
    <xf numFmtId="0" fontId="6" fillId="2" borderId="4" xfId="5" applyProtection="1">
      <protection locked="0"/>
    </xf>
    <xf numFmtId="0" fontId="8" fillId="0" borderId="0" xfId="7" applyAlignment="1">
      <alignment wrapText="1"/>
    </xf>
  </cellXfs>
  <cellStyles count="9">
    <cellStyle name="Calculation" xfId="6" builtinId="22"/>
    <cellStyle name="Explanatory Text" xfId="7" builtinId="53"/>
    <cellStyle name="Heading 1" xfId="2" builtinId="16"/>
    <cellStyle name="Heading 2" xfId="3" builtinId="17"/>
    <cellStyle name="Heading 3" xfId="4" builtinId="18"/>
    <cellStyle name="Input" xfId="5" builtinId="20"/>
    <cellStyle name="Normal" xfId="0" builtinId="0"/>
    <cellStyle name="Title" xfId="1" builtinId="15"/>
    <cellStyle name="Total" xfId="8" builtin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44" workbookViewId="0">
      <selection activeCell="D64" sqref="D64"/>
    </sheetView>
  </sheetViews>
  <sheetFormatPr defaultRowHeight="15" x14ac:dyDescent="0.25"/>
  <cols>
    <col min="1" max="1" width="45.42578125" customWidth="1"/>
    <col min="2" max="2" width="54.7109375" customWidth="1"/>
    <col min="3" max="3" width="38.85546875" customWidth="1"/>
    <col min="4" max="4" width="32.85546875" customWidth="1"/>
    <col min="5" max="5" width="29.85546875" customWidth="1"/>
    <col min="6" max="6" width="31.85546875" customWidth="1"/>
    <col min="7" max="7" width="30.28515625" customWidth="1"/>
    <col min="8" max="8" width="9.140625" customWidth="1"/>
  </cols>
  <sheetData>
    <row r="1" spans="1:7" ht="20.25" thickBot="1" x14ac:dyDescent="0.35">
      <c r="A1" s="3" t="s">
        <v>19</v>
      </c>
    </row>
    <row r="2" spans="1:7" ht="18.75" thickTop="1" thickBot="1" x14ac:dyDescent="0.3">
      <c r="A2" s="2" t="s">
        <v>0</v>
      </c>
      <c r="B2" s="2" t="s">
        <v>1</v>
      </c>
      <c r="C2" s="2" t="s">
        <v>38</v>
      </c>
      <c r="D2" s="2" t="s">
        <v>39</v>
      </c>
      <c r="E2" s="2" t="s">
        <v>40</v>
      </c>
      <c r="F2" s="2" t="s">
        <v>41</v>
      </c>
      <c r="G2" s="2" t="s">
        <v>42</v>
      </c>
    </row>
    <row r="3" spans="1:7" ht="16.5" thickTop="1" thickBot="1" x14ac:dyDescent="0.3">
      <c r="A3" s="5" t="s">
        <v>25</v>
      </c>
      <c r="B3" s="4" t="s">
        <v>14</v>
      </c>
      <c r="C3" s="12">
        <v>30000</v>
      </c>
      <c r="D3" s="12"/>
      <c r="E3" s="12"/>
      <c r="F3" s="12"/>
      <c r="G3" s="12"/>
    </row>
    <row r="4" spans="1:7" ht="15.75" thickBot="1" x14ac:dyDescent="0.3">
      <c r="A4" s="5" t="s">
        <v>4</v>
      </c>
      <c r="B4" s="4" t="s">
        <v>15</v>
      </c>
      <c r="C4" s="12">
        <v>3000</v>
      </c>
      <c r="D4" s="12"/>
      <c r="E4" s="12"/>
      <c r="F4" s="12"/>
      <c r="G4" s="12"/>
    </row>
    <row r="5" spans="1:7" ht="15.75" thickBot="1" x14ac:dyDescent="0.3">
      <c r="A5" s="5" t="s">
        <v>2</v>
      </c>
      <c r="B5" s="4" t="s">
        <v>21</v>
      </c>
      <c r="C5" s="12">
        <v>500</v>
      </c>
      <c r="D5" s="12"/>
      <c r="E5" s="12"/>
      <c r="F5" s="12"/>
      <c r="G5" s="12"/>
    </row>
    <row r="6" spans="1:7" ht="15.75" thickBot="1" x14ac:dyDescent="0.3">
      <c r="A6" s="5" t="s">
        <v>3</v>
      </c>
      <c r="B6" s="4" t="s">
        <v>22</v>
      </c>
      <c r="C6" s="12">
        <v>3000</v>
      </c>
      <c r="D6" s="12"/>
      <c r="E6" s="12"/>
      <c r="F6" s="12"/>
      <c r="G6" s="12"/>
    </row>
    <row r="7" spans="1:7" ht="15.75" thickBot="1" x14ac:dyDescent="0.3">
      <c r="A7" s="5" t="s">
        <v>5</v>
      </c>
      <c r="B7" s="4" t="s">
        <v>23</v>
      </c>
      <c r="C7" s="12">
        <v>200</v>
      </c>
      <c r="D7" s="12"/>
      <c r="E7" s="12"/>
      <c r="F7" s="12"/>
      <c r="G7" s="12"/>
    </row>
    <row r="8" spans="1:7" ht="15.75" thickBot="1" x14ac:dyDescent="0.3">
      <c r="A8" s="5" t="s">
        <v>6</v>
      </c>
      <c r="B8" s="4" t="s">
        <v>24</v>
      </c>
      <c r="C8" s="12">
        <v>200</v>
      </c>
      <c r="D8" s="12"/>
      <c r="E8" s="12"/>
      <c r="F8" s="12"/>
      <c r="G8" s="12"/>
    </row>
    <row r="9" spans="1:7" ht="15.75" thickBot="1" x14ac:dyDescent="0.3">
      <c r="A9" s="5" t="s">
        <v>27</v>
      </c>
      <c r="B9" s="4" t="s">
        <v>28</v>
      </c>
      <c r="C9" s="12">
        <v>300</v>
      </c>
      <c r="D9" s="12"/>
      <c r="E9" s="12"/>
      <c r="F9" s="12"/>
      <c r="G9" s="12"/>
    </row>
    <row r="10" spans="1:7" ht="15.75" thickBot="1" x14ac:dyDescent="0.3">
      <c r="A10" s="5" t="s">
        <v>20</v>
      </c>
      <c r="B10" s="4" t="s">
        <v>16</v>
      </c>
      <c r="C10" s="11">
        <v>495</v>
      </c>
      <c r="D10" s="11">
        <v>495</v>
      </c>
      <c r="E10" s="11">
        <v>495</v>
      </c>
      <c r="F10" s="11">
        <v>495</v>
      </c>
      <c r="G10" s="11">
        <v>495</v>
      </c>
    </row>
    <row r="12" spans="1:7" ht="15.75" thickBot="1" x14ac:dyDescent="0.3">
      <c r="A12" s="5" t="s">
        <v>7</v>
      </c>
      <c r="B12" s="4" t="s">
        <v>17</v>
      </c>
      <c r="C12" s="12">
        <v>1</v>
      </c>
      <c r="D12" s="12"/>
      <c r="E12" s="12"/>
      <c r="F12" s="12"/>
      <c r="G12" s="12"/>
    </row>
    <row r="13" spans="1:7" ht="15.75" thickBot="1" x14ac:dyDescent="0.3">
      <c r="A13" s="5" t="s">
        <v>8</v>
      </c>
      <c r="B13" s="4" t="s">
        <v>18</v>
      </c>
      <c r="C13" s="12">
        <v>750</v>
      </c>
      <c r="D13" s="12"/>
      <c r="E13" s="12"/>
      <c r="F13" s="12"/>
      <c r="G13" s="12"/>
    </row>
    <row r="14" spans="1:7" ht="15.75" thickBot="1" x14ac:dyDescent="0.3">
      <c r="A14" s="5" t="s">
        <v>63</v>
      </c>
      <c r="B14" s="4" t="s">
        <v>62</v>
      </c>
      <c r="C14" s="12">
        <v>60</v>
      </c>
      <c r="D14" s="12"/>
      <c r="E14" s="12"/>
      <c r="F14" s="12"/>
      <c r="G14" s="12"/>
    </row>
    <row r="16" spans="1:7" ht="15.75" thickBot="1" x14ac:dyDescent="0.3">
      <c r="A16" s="5" t="s">
        <v>9</v>
      </c>
      <c r="B16" s="4" t="s">
        <v>50</v>
      </c>
      <c r="C16" s="1">
        <f>C12*C13*(C14*0.01)</f>
        <v>450</v>
      </c>
      <c r="D16" s="1">
        <f>D12*D13</f>
        <v>0</v>
      </c>
      <c r="E16" s="1">
        <f>E12*E13</f>
        <v>0</v>
      </c>
      <c r="F16" s="1">
        <f>F12*F13</f>
        <v>0</v>
      </c>
      <c r="G16" s="1">
        <f>G12*G13</f>
        <v>0</v>
      </c>
    </row>
    <row r="17" spans="1:7" ht="15.75" thickBot="1" x14ac:dyDescent="0.3">
      <c r="A17" s="5" t="s">
        <v>10</v>
      </c>
      <c r="B17" s="4" t="s">
        <v>51</v>
      </c>
      <c r="C17" s="1">
        <f>C16*4</f>
        <v>1800</v>
      </c>
      <c r="D17" s="1">
        <f>D16*4</f>
        <v>0</v>
      </c>
      <c r="E17" s="1">
        <f>E16*4</f>
        <v>0</v>
      </c>
      <c r="F17" s="1">
        <f>F16*4</f>
        <v>0</v>
      </c>
      <c r="G17" s="1">
        <f>G16*4</f>
        <v>0</v>
      </c>
    </row>
    <row r="18" spans="1:7" ht="15.75" thickBot="1" x14ac:dyDescent="0.3">
      <c r="A18" s="5" t="s">
        <v>11</v>
      </c>
      <c r="B18" s="4" t="s">
        <v>52</v>
      </c>
      <c r="C18" s="1">
        <f>(C5/12)+(C6/12)+(C7/12)+C10+(C8/12)+(C9/12)</f>
        <v>845</v>
      </c>
      <c r="D18" s="1">
        <f>(D5/12)+(D6/12)+(D7/12)+D10+(D8/12)+(D9/12)</f>
        <v>495</v>
      </c>
      <c r="E18" s="1">
        <f>(E5/12)+(E6/12)+(E7/12)+E10+(E8/12)+(E9/12)</f>
        <v>495</v>
      </c>
      <c r="F18" s="1">
        <f>(F5/12)+(F6/12)+(F7/12)+F10+(F8/12)+(F9/12)</f>
        <v>495</v>
      </c>
      <c r="G18" s="1">
        <f>(G5/12)+(G6/12)+(G7/12)+G10+(G8/12)+(G9/12)</f>
        <v>495</v>
      </c>
    </row>
    <row r="19" spans="1:7" ht="15.75" thickBot="1" x14ac:dyDescent="0.3">
      <c r="A19" s="5" t="s">
        <v>13</v>
      </c>
      <c r="B19" s="4" t="s">
        <v>53</v>
      </c>
      <c r="C19" s="1">
        <f>(C3+C4)/C21</f>
        <v>34.554973821989527</v>
      </c>
      <c r="D19" s="1">
        <f>(D3+D4)/D21</f>
        <v>0</v>
      </c>
      <c r="E19" s="1">
        <f>(E3+E4)/E21</f>
        <v>0</v>
      </c>
      <c r="F19" s="1">
        <f>(F3+F4)/F21</f>
        <v>0</v>
      </c>
      <c r="G19" s="1">
        <f>(G3+G4)/G21</f>
        <v>0</v>
      </c>
    </row>
    <row r="21" spans="1:7" ht="15.75" thickBot="1" x14ac:dyDescent="0.3">
      <c r="A21" s="6" t="s">
        <v>12</v>
      </c>
      <c r="B21" s="8" t="s">
        <v>54</v>
      </c>
      <c r="C21" s="6">
        <f>C17-C18</f>
        <v>955</v>
      </c>
      <c r="D21" s="6">
        <f>D17-D18</f>
        <v>-495</v>
      </c>
      <c r="E21" s="6">
        <f>E17-E18</f>
        <v>-495</v>
      </c>
      <c r="F21" s="6">
        <f>F17-F18</f>
        <v>-495</v>
      </c>
      <c r="G21" s="6">
        <f>G17-G18</f>
        <v>-495</v>
      </c>
    </row>
    <row r="22" spans="1:7" ht="16.5" thickTop="1" thickBot="1" x14ac:dyDescent="0.3">
      <c r="A22" s="6" t="s">
        <v>26</v>
      </c>
      <c r="B22" s="8" t="s">
        <v>55</v>
      </c>
      <c r="C22" s="6">
        <f>C21*12</f>
        <v>11460</v>
      </c>
      <c r="D22" s="6">
        <f>D21*12</f>
        <v>-5940</v>
      </c>
      <c r="E22" s="6">
        <f>E21*12</f>
        <v>-5940</v>
      </c>
      <c r="F22" s="6">
        <f>F21*12</f>
        <v>-5940</v>
      </c>
      <c r="G22" s="6">
        <f>G21*12</f>
        <v>-5940</v>
      </c>
    </row>
    <row r="23" spans="1:7" ht="16.5" thickTop="1" thickBot="1" x14ac:dyDescent="0.3">
      <c r="A23" s="6" t="s">
        <v>49</v>
      </c>
      <c r="B23" s="8" t="s">
        <v>56</v>
      </c>
      <c r="C23" s="6">
        <f>SUM(C22:G22)</f>
        <v>-12300</v>
      </c>
    </row>
    <row r="24" spans="1:7" ht="15.75" thickTop="1" x14ac:dyDescent="0.25"/>
    <row r="26" spans="1:7" ht="20.25" thickBot="1" x14ac:dyDescent="0.35">
      <c r="A26" s="9" t="s">
        <v>66</v>
      </c>
    </row>
    <row r="27" spans="1:7" ht="18.75" thickTop="1" thickBot="1" x14ac:dyDescent="0.3">
      <c r="A27" s="2" t="s">
        <v>0</v>
      </c>
      <c r="B27" s="2" t="s">
        <v>1</v>
      </c>
      <c r="C27" s="2" t="s">
        <v>43</v>
      </c>
      <c r="D27" s="2" t="s">
        <v>44</v>
      </c>
      <c r="E27" s="2" t="s">
        <v>45</v>
      </c>
      <c r="F27" s="2" t="s">
        <v>46</v>
      </c>
      <c r="G27" s="2" t="s">
        <v>47</v>
      </c>
    </row>
    <row r="28" spans="1:7" ht="16.5" thickTop="1" thickBot="1" x14ac:dyDescent="0.3">
      <c r="A28" s="5" t="s">
        <v>25</v>
      </c>
      <c r="B28" s="4" t="s">
        <v>14</v>
      </c>
      <c r="C28" s="12">
        <v>40000</v>
      </c>
      <c r="D28" s="12"/>
      <c r="E28" s="12"/>
      <c r="F28" s="12"/>
      <c r="G28" s="12"/>
    </row>
    <row r="29" spans="1:7" ht="15.75" thickBot="1" x14ac:dyDescent="0.3">
      <c r="A29" s="5" t="s">
        <v>29</v>
      </c>
      <c r="B29" s="4" t="s">
        <v>61</v>
      </c>
      <c r="C29" s="12">
        <v>8000</v>
      </c>
      <c r="D29" s="12"/>
      <c r="E29" s="12"/>
      <c r="F29" s="12"/>
      <c r="G29" s="12"/>
    </row>
    <row r="30" spans="1:7" ht="15.75" thickBot="1" x14ac:dyDescent="0.3">
      <c r="A30" s="5" t="s">
        <v>30</v>
      </c>
      <c r="B30" s="4" t="s">
        <v>31</v>
      </c>
      <c r="C30" s="12">
        <v>12</v>
      </c>
      <c r="D30" s="12"/>
      <c r="E30" s="12"/>
      <c r="F30" s="12"/>
      <c r="G30" s="12"/>
    </row>
    <row r="31" spans="1:7" ht="15.75" thickBot="1" x14ac:dyDescent="0.3">
      <c r="A31" s="5" t="s">
        <v>36</v>
      </c>
      <c r="B31" s="4" t="s">
        <v>32</v>
      </c>
      <c r="C31" s="12">
        <v>7</v>
      </c>
      <c r="D31" s="12"/>
      <c r="E31" s="12"/>
      <c r="F31" s="12"/>
      <c r="G31" s="12"/>
    </row>
    <row r="33" spans="1:7" ht="15.75" thickBot="1" x14ac:dyDescent="0.3">
      <c r="A33" s="5" t="s">
        <v>4</v>
      </c>
      <c r="B33" s="4" t="s">
        <v>15</v>
      </c>
      <c r="C33" s="12">
        <v>4000</v>
      </c>
      <c r="D33" s="12"/>
      <c r="E33" s="12"/>
      <c r="F33" s="12"/>
      <c r="G33" s="12"/>
    </row>
    <row r="34" spans="1:7" ht="15.75" thickBot="1" x14ac:dyDescent="0.3">
      <c r="A34" s="5" t="s">
        <v>2</v>
      </c>
      <c r="B34" s="4" t="s">
        <v>21</v>
      </c>
      <c r="C34" s="12">
        <v>800</v>
      </c>
      <c r="D34" s="12"/>
      <c r="E34" s="12"/>
      <c r="F34" s="12"/>
      <c r="G34" s="12"/>
    </row>
    <row r="35" spans="1:7" ht="15.75" thickBot="1" x14ac:dyDescent="0.3">
      <c r="A35" s="5" t="s">
        <v>3</v>
      </c>
      <c r="B35" s="4" t="s">
        <v>22</v>
      </c>
      <c r="C35" s="12">
        <v>5000</v>
      </c>
      <c r="D35" s="12"/>
      <c r="E35" s="12"/>
      <c r="F35" s="12"/>
      <c r="G35" s="12"/>
    </row>
    <row r="36" spans="1:7" ht="15.75" thickBot="1" x14ac:dyDescent="0.3">
      <c r="A36" s="5" t="s">
        <v>5</v>
      </c>
      <c r="B36" s="4" t="s">
        <v>23</v>
      </c>
      <c r="C36" s="12">
        <v>200</v>
      </c>
      <c r="D36" s="12"/>
      <c r="E36" s="12"/>
      <c r="F36" s="12"/>
      <c r="G36" s="12"/>
    </row>
    <row r="37" spans="1:7" ht="15.75" thickBot="1" x14ac:dyDescent="0.3">
      <c r="A37" s="5" t="s">
        <v>6</v>
      </c>
      <c r="B37" s="4" t="s">
        <v>24</v>
      </c>
      <c r="C37" s="12">
        <v>200</v>
      </c>
      <c r="D37" s="12"/>
      <c r="E37" s="12"/>
      <c r="F37" s="12"/>
      <c r="G37" s="12"/>
    </row>
    <row r="38" spans="1:7" ht="15.75" thickBot="1" x14ac:dyDescent="0.3">
      <c r="A38" s="5" t="s">
        <v>27</v>
      </c>
      <c r="B38" s="4" t="s">
        <v>28</v>
      </c>
      <c r="C38" s="12">
        <v>1000</v>
      </c>
      <c r="D38" s="12"/>
      <c r="E38" s="12"/>
      <c r="F38" s="12"/>
      <c r="G38" s="12"/>
    </row>
    <row r="39" spans="1:7" ht="15.75" thickBot="1" x14ac:dyDescent="0.3">
      <c r="A39" s="5" t="s">
        <v>20</v>
      </c>
      <c r="B39" s="4" t="s">
        <v>16</v>
      </c>
      <c r="C39" s="7">
        <v>495</v>
      </c>
      <c r="D39" s="7">
        <v>495</v>
      </c>
      <c r="E39" s="7">
        <v>495</v>
      </c>
      <c r="F39" s="7">
        <v>495</v>
      </c>
      <c r="G39" s="7">
        <v>495</v>
      </c>
    </row>
    <row r="41" spans="1:7" ht="15.75" thickBot="1" x14ac:dyDescent="0.3">
      <c r="A41" s="5" t="s">
        <v>7</v>
      </c>
      <c r="B41" s="4" t="s">
        <v>17</v>
      </c>
      <c r="C41" s="12">
        <v>1</v>
      </c>
      <c r="D41" s="12"/>
      <c r="E41" s="12"/>
      <c r="F41" s="12"/>
      <c r="G41" s="12"/>
    </row>
    <row r="42" spans="1:7" ht="15.75" thickBot="1" x14ac:dyDescent="0.3">
      <c r="A42" s="5" t="s">
        <v>8</v>
      </c>
      <c r="B42" s="4" t="s">
        <v>18</v>
      </c>
      <c r="C42" s="12">
        <v>750</v>
      </c>
      <c r="D42" s="12"/>
      <c r="E42" s="12"/>
      <c r="F42" s="12"/>
      <c r="G42" s="12"/>
    </row>
    <row r="43" spans="1:7" ht="15.75" thickBot="1" x14ac:dyDescent="0.3">
      <c r="A43" s="5" t="s">
        <v>63</v>
      </c>
      <c r="B43" s="4" t="s">
        <v>62</v>
      </c>
      <c r="C43" s="12">
        <v>70</v>
      </c>
      <c r="D43" s="12"/>
      <c r="E43" s="12"/>
      <c r="F43" s="12"/>
      <c r="G43" s="12"/>
    </row>
    <row r="45" spans="1:7" ht="15.75" thickBot="1" x14ac:dyDescent="0.3">
      <c r="A45" s="5" t="s">
        <v>33</v>
      </c>
      <c r="B45" s="8" t="s">
        <v>57</v>
      </c>
      <c r="C45" s="1">
        <f>C28-C29</f>
        <v>32000</v>
      </c>
      <c r="D45" s="1">
        <f>D28-D29</f>
        <v>0</v>
      </c>
      <c r="E45" s="1">
        <f>E28-E29</f>
        <v>0</v>
      </c>
      <c r="F45" s="1">
        <f>F28-F29</f>
        <v>0</v>
      </c>
      <c r="G45" s="1">
        <f>G28-G29</f>
        <v>0</v>
      </c>
    </row>
    <row r="46" spans="1:7" ht="15.75" thickBot="1" x14ac:dyDescent="0.3">
      <c r="A46" s="5" t="s">
        <v>37</v>
      </c>
      <c r="B46" s="4" t="s">
        <v>58</v>
      </c>
      <c r="C46" s="1">
        <f>C30*0.01</f>
        <v>0.12</v>
      </c>
      <c r="D46" s="1">
        <f>D30*0.01</f>
        <v>0</v>
      </c>
      <c r="E46" s="1">
        <f>E30*0.01</f>
        <v>0</v>
      </c>
      <c r="F46" s="1">
        <f>F30*0.01</f>
        <v>0</v>
      </c>
      <c r="G46" s="1">
        <f>G30*0.01</f>
        <v>0</v>
      </c>
    </row>
    <row r="47" spans="1:7" ht="15.75" thickBot="1" x14ac:dyDescent="0.3">
      <c r="A47" s="5" t="s">
        <v>35</v>
      </c>
      <c r="B47" s="4" t="s">
        <v>60</v>
      </c>
      <c r="C47" s="1">
        <f>C31*12</f>
        <v>84</v>
      </c>
      <c r="D47" s="1">
        <f>D31*12</f>
        <v>0</v>
      </c>
      <c r="E47" s="1">
        <f>E31*12</f>
        <v>0</v>
      </c>
      <c r="F47" s="1">
        <f>F31*12</f>
        <v>0</v>
      </c>
      <c r="G47" s="1">
        <f>G31*12</f>
        <v>0</v>
      </c>
    </row>
    <row r="48" spans="1:7" ht="15.75" thickBot="1" x14ac:dyDescent="0.3">
      <c r="A48" s="5" t="s">
        <v>34</v>
      </c>
      <c r="B48" s="4" t="s">
        <v>59</v>
      </c>
      <c r="C48" s="1">
        <f>PMT(C46/12, C47, - (C45))</f>
        <v>564.88744950636215</v>
      </c>
      <c r="D48" s="1" t="e">
        <f>PMT(D46/12, D47, - (D45))</f>
        <v>#NUM!</v>
      </c>
      <c r="E48" s="1" t="e">
        <f>PMT(E46/12, E47, - (E45))</f>
        <v>#NUM!</v>
      </c>
      <c r="F48" s="1" t="e">
        <f>PMT(F46/12, F47, - (F45))</f>
        <v>#NUM!</v>
      </c>
      <c r="G48" s="1" t="e">
        <f>PMT(G46/12, G47, - (G45))</f>
        <v>#NUM!</v>
      </c>
    </row>
    <row r="49" spans="1:7" ht="15.75" customHeight="1" x14ac:dyDescent="0.25"/>
    <row r="50" spans="1:7" ht="15.75" thickBot="1" x14ac:dyDescent="0.3">
      <c r="A50" s="5" t="s">
        <v>9</v>
      </c>
      <c r="B50" s="4" t="s">
        <v>50</v>
      </c>
      <c r="C50" s="1">
        <f>C41*C42*(C43*0.01)</f>
        <v>525</v>
      </c>
      <c r="D50" s="1">
        <f>D41*D42</f>
        <v>0</v>
      </c>
      <c r="E50" s="1">
        <f>E41*E42</f>
        <v>0</v>
      </c>
      <c r="F50" s="1">
        <f>F41*F42</f>
        <v>0</v>
      </c>
      <c r="G50" s="1">
        <f>G41*G42</f>
        <v>0</v>
      </c>
    </row>
    <row r="51" spans="1:7" ht="15.75" thickBot="1" x14ac:dyDescent="0.3">
      <c r="A51" s="5" t="s">
        <v>10</v>
      </c>
      <c r="B51" s="4" t="s">
        <v>51</v>
      </c>
      <c r="C51" s="1">
        <f>C50*4</f>
        <v>2100</v>
      </c>
      <c r="D51" s="1">
        <f>D50*4</f>
        <v>0</v>
      </c>
      <c r="E51" s="1">
        <f>E50*4</f>
        <v>0</v>
      </c>
      <c r="F51" s="1">
        <f>F50*4</f>
        <v>0</v>
      </c>
      <c r="G51" s="1">
        <f>G50*4</f>
        <v>0</v>
      </c>
    </row>
    <row r="52" spans="1:7" ht="15.75" thickBot="1" x14ac:dyDescent="0.3">
      <c r="A52" s="5" t="s">
        <v>11</v>
      </c>
      <c r="B52" s="4" t="s">
        <v>52</v>
      </c>
      <c r="C52" s="1">
        <f>(C34/12)+(C35/12)+(C36/12)+C39+(C37/12)+(C38/12)+C48</f>
        <v>1659.8874495063621</v>
      </c>
      <c r="D52" s="1" t="e">
        <f>(D34/12)+(D35/12)+(D36/12)+D39+(D37/12)+(D38/12)+D48</f>
        <v>#NUM!</v>
      </c>
      <c r="E52" s="1" t="e">
        <f>(E34/12)+(E35/12)+(E36/12)+E39+(E37/12)+(E38/12)+E48</f>
        <v>#NUM!</v>
      </c>
      <c r="F52" s="1" t="e">
        <f>(F34/12)+(F35/12)+(F36/12)+F39+(F37/12)+(F38/12)+F48</f>
        <v>#NUM!</v>
      </c>
      <c r="G52" s="1" t="e">
        <f>(G34/12)+(G35/12)+(G36/12)+G39+(G37/12)+(G38/12)+G48</f>
        <v>#NUM!</v>
      </c>
    </row>
    <row r="53" spans="1:7" ht="15.75" thickBot="1" x14ac:dyDescent="0.3">
      <c r="A53" s="5" t="s">
        <v>13</v>
      </c>
      <c r="B53" s="4" t="s">
        <v>53</v>
      </c>
      <c r="C53" s="1">
        <f>C45/C55</f>
        <v>72.708674097360429</v>
      </c>
      <c r="D53" s="1" t="e">
        <f>D45/D55</f>
        <v>#NUM!</v>
      </c>
      <c r="E53" s="1" t="e">
        <f>E45/E55</f>
        <v>#NUM!</v>
      </c>
      <c r="F53" s="1" t="e">
        <f>F45/F55</f>
        <v>#NUM!</v>
      </c>
      <c r="G53" s="1" t="e">
        <f>G45/G55</f>
        <v>#NUM!</v>
      </c>
    </row>
    <row r="55" spans="1:7" ht="15.75" thickBot="1" x14ac:dyDescent="0.3">
      <c r="A55" s="6" t="s">
        <v>12</v>
      </c>
      <c r="B55" s="8" t="s">
        <v>54</v>
      </c>
      <c r="C55" s="6">
        <f>C51-C52</f>
        <v>440.11255049363785</v>
      </c>
      <c r="D55" s="6" t="e">
        <f>D51-D52</f>
        <v>#NUM!</v>
      </c>
      <c r="E55" s="6" t="e">
        <f>E51-E52</f>
        <v>#NUM!</v>
      </c>
      <c r="F55" s="6" t="e">
        <f>F51-F52</f>
        <v>#NUM!</v>
      </c>
      <c r="G55" s="6" t="e">
        <f>G51-G52</f>
        <v>#NUM!</v>
      </c>
    </row>
    <row r="56" spans="1:7" ht="16.5" thickTop="1" thickBot="1" x14ac:dyDescent="0.3">
      <c r="A56" s="6" t="s">
        <v>26</v>
      </c>
      <c r="B56" s="8" t="s">
        <v>55</v>
      </c>
      <c r="C56" s="6">
        <f>C55*12</f>
        <v>5281.3506059236543</v>
      </c>
      <c r="D56" s="6" t="e">
        <f>D55*12</f>
        <v>#NUM!</v>
      </c>
      <c r="E56" s="6" t="e">
        <f>E55*12</f>
        <v>#NUM!</v>
      </c>
      <c r="F56" s="6" t="e">
        <f>F55*12</f>
        <v>#NUM!</v>
      </c>
      <c r="G56" s="6" t="e">
        <f>G55*12</f>
        <v>#NUM!</v>
      </c>
    </row>
    <row r="57" spans="1:7" ht="16.5" thickTop="1" thickBot="1" x14ac:dyDescent="0.3">
      <c r="A57" s="6" t="s">
        <v>48</v>
      </c>
      <c r="B57" s="8" t="s">
        <v>56</v>
      </c>
      <c r="C57" s="6" t="e">
        <f>SUM(C56:G56)</f>
        <v>#NUM!</v>
      </c>
    </row>
    <row r="58" spans="1:7" ht="15.75" thickTop="1" x14ac:dyDescent="0.25">
      <c r="B58" s="8"/>
    </row>
    <row r="60" spans="1:7" ht="22.5" x14ac:dyDescent="0.3">
      <c r="A60" s="10" t="s">
        <v>67</v>
      </c>
    </row>
    <row r="61" spans="1:7" x14ac:dyDescent="0.25">
      <c r="A61" s="7" t="s">
        <v>64</v>
      </c>
    </row>
    <row r="62" spans="1:7" x14ac:dyDescent="0.25">
      <c r="A62" s="1" t="s">
        <v>65</v>
      </c>
    </row>
    <row r="63" spans="1:7" ht="15.75" thickBot="1" x14ac:dyDescent="0.3">
      <c r="A63" s="6" t="s">
        <v>68</v>
      </c>
    </row>
    <row r="64" spans="1:7" ht="15.75" thickTop="1" x14ac:dyDescent="0.25"/>
    <row r="65" spans="1:1" ht="315" x14ac:dyDescent="0.25">
      <c r="A65" s="13" t="s">
        <v>69</v>
      </c>
    </row>
  </sheetData>
  <sheetProtection algorithmName="SHA-512" hashValue="akpKO+oSRO16RBpHJ/g/82tgqLa0Mx+aqtF2CLiTZLUhNtcXS/M2N3xHS9hX5sEM6vGz/8mDXgB3CZvsERb+cQ==" saltValue="9YAiQ/waTmzk7QO1w9ojO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Profit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Johnny Do</dc:creator>
  <cp:lastModifiedBy>Johnny Do</cp:lastModifiedBy>
  <dcterms:created xsi:type="dcterms:W3CDTF">2024-10-04T02:14:49Z</dcterms:created>
  <dcterms:modified xsi:type="dcterms:W3CDTF">2025-01-07T04:36:14Z</dcterms:modified>
</cp:coreProperties>
</file>